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270" windowWidth="14745" windowHeight="12480" firstSheet="4" activeTab="4"/>
  </bookViews>
  <sheets>
    <sheet name="Greek GDP-Trend-Forecasts" sheetId="5" r:id="rId1"/>
    <sheet name="Greek GDP- ChainLinkedVolumes" sheetId="2" r:id="rId2"/>
    <sheet name="Deviation from Trend - Forecast" sheetId="6" r:id="rId3"/>
    <sheet name="Deviation from Trend" sheetId="3" r:id="rId4"/>
    <sheet name="Data" sheetId="1" r:id="rId5"/>
  </sheets>
  <calcPr calcId="145621"/>
</workbook>
</file>

<file path=xl/calcChain.xml><?xml version="1.0" encoding="utf-8"?>
<calcChain xmlns="http://schemas.openxmlformats.org/spreadsheetml/2006/main">
  <c r="Y13" i="1" l="1"/>
  <c r="X5" i="1"/>
  <c r="W5" i="1"/>
  <c r="H11" i="1"/>
  <c r="G11" i="1"/>
  <c r="O11" i="1"/>
  <c r="W11" i="1" l="1"/>
  <c r="W12" i="1" s="1"/>
  <c r="X11" i="1" l="1"/>
  <c r="X12" i="1" l="1"/>
  <c r="V11" i="1" l="1"/>
  <c r="V12" i="1" l="1"/>
  <c r="M41" i="1"/>
  <c r="N41" i="1" s="1"/>
  <c r="O41" i="1" l="1"/>
  <c r="U11" i="1"/>
  <c r="T11" i="1"/>
  <c r="S11" i="1"/>
  <c r="J38" i="1" s="1"/>
  <c r="K38" i="1" s="1"/>
  <c r="R11" i="1"/>
  <c r="Q11" i="1"/>
  <c r="P11" i="1"/>
  <c r="N11" i="1"/>
  <c r="M11" i="1"/>
  <c r="L11" i="1"/>
  <c r="K11" i="1"/>
  <c r="J11" i="1"/>
  <c r="I11" i="1"/>
  <c r="G12" i="1"/>
  <c r="F11" i="1"/>
  <c r="F12" i="1" s="1"/>
  <c r="E11" i="1"/>
  <c r="H36" i="1" l="1"/>
  <c r="I36" i="1" s="1"/>
  <c r="L40" i="1"/>
  <c r="M40" i="1" s="1"/>
  <c r="E12" i="1"/>
  <c r="I37" i="1"/>
  <c r="J37" i="1" s="1"/>
  <c r="K37" i="1" s="1"/>
  <c r="K39" i="1"/>
  <c r="L39" i="1" s="1"/>
  <c r="I12" i="1"/>
  <c r="Q12" i="1"/>
  <c r="L12" i="1"/>
  <c r="T12" i="1"/>
  <c r="M12" i="1"/>
  <c r="U12" i="1"/>
  <c r="H12" i="1"/>
  <c r="P12" i="1"/>
  <c r="J12" i="1"/>
  <c r="N12" i="1"/>
  <c r="R12" i="1"/>
  <c r="K12" i="1"/>
  <c r="O12" i="1"/>
  <c r="S12" i="1"/>
  <c r="C13" i="1" l="1"/>
  <c r="B13" i="1" s="1"/>
  <c r="O51" i="1" s="1"/>
  <c r="J36" i="1"/>
  <c r="N40" i="1"/>
  <c r="M39" i="1"/>
  <c r="G13" i="1" l="1"/>
  <c r="G16" i="1" s="1"/>
  <c r="F13" i="1"/>
  <c r="F16" i="1" s="1"/>
  <c r="E13" i="1"/>
  <c r="E16" i="1" s="1"/>
  <c r="H13" i="1"/>
  <c r="H16" i="1" s="1"/>
  <c r="W13" i="1"/>
  <c r="M49" i="1" s="1"/>
  <c r="S13" i="1"/>
  <c r="I46" i="1" s="1"/>
  <c r="T13" i="1"/>
  <c r="N13" i="1"/>
  <c r="N16" i="1" s="1"/>
  <c r="V13" i="1"/>
  <c r="I13" i="1"/>
  <c r="I16" i="1" s="1"/>
  <c r="P13" i="1"/>
  <c r="P16" i="1" s="1"/>
  <c r="Q13" i="1"/>
  <c r="Q16" i="1" s="1"/>
  <c r="O13" i="1"/>
  <c r="O16" i="1" s="1"/>
  <c r="M13" i="1"/>
  <c r="M16" i="1" s="1"/>
  <c r="U13" i="1"/>
  <c r="L13" i="1"/>
  <c r="L16" i="1" s="1"/>
  <c r="J13" i="1"/>
  <c r="J16" i="1" s="1"/>
  <c r="R13" i="1"/>
  <c r="H46" i="1" s="1"/>
  <c r="X13" i="1"/>
  <c r="X16" i="1" s="1"/>
  <c r="K13" i="1"/>
  <c r="K16" i="1" s="1"/>
  <c r="L38" i="1"/>
  <c r="N51" i="1" l="1"/>
  <c r="N57" i="1"/>
  <c r="N63" i="1" s="1"/>
  <c r="I47" i="1"/>
  <c r="I60" i="1"/>
  <c r="I61" i="1" s="1"/>
  <c r="J48" i="1"/>
  <c r="K48" i="1"/>
  <c r="K60" i="1" s="1"/>
  <c r="W16" i="1"/>
  <c r="M57" i="1" s="1"/>
  <c r="M63" i="1" s="1"/>
  <c r="M51" i="1"/>
  <c r="M50" i="1"/>
  <c r="K47" i="1"/>
  <c r="U16" i="1"/>
  <c r="K57" i="1" s="1"/>
  <c r="K63" i="1" s="1"/>
  <c r="L49" i="1"/>
  <c r="L60" i="1" s="1"/>
  <c r="L61" i="1" s="1"/>
  <c r="V16" i="1"/>
  <c r="L57" i="1" s="1"/>
  <c r="L63" i="1" s="1"/>
  <c r="L50" i="1"/>
  <c r="N50" i="1"/>
  <c r="N60" i="1" s="1"/>
  <c r="R16" i="1"/>
  <c r="H57" i="1" s="1"/>
  <c r="S16" i="1"/>
  <c r="I57" i="1" s="1"/>
  <c r="I63" i="1" s="1"/>
  <c r="T16" i="1"/>
  <c r="J57" i="1" s="1"/>
  <c r="J63" i="1" s="1"/>
  <c r="J47" i="1"/>
  <c r="J60" i="1" s="1"/>
  <c r="J61" i="1" s="1"/>
  <c r="L48" i="1"/>
  <c r="K49" i="1"/>
  <c r="J46" i="1"/>
  <c r="M69" i="1" l="1"/>
  <c r="M68" i="1"/>
  <c r="I66" i="1"/>
  <c r="H68" i="1" s="1"/>
  <c r="M60" i="1"/>
  <c r="M61" i="1" s="1"/>
  <c r="L69" i="1"/>
  <c r="L68" i="1"/>
  <c r="K61" i="1"/>
  <c r="K66" i="1" s="1"/>
  <c r="J66" i="1"/>
  <c r="N61" i="1"/>
  <c r="L66" i="1"/>
  <c r="H69" i="1" l="1"/>
  <c r="I69" i="1"/>
  <c r="I68" i="1"/>
  <c r="J68" i="1"/>
  <c r="J69" i="1"/>
  <c r="K68" i="1"/>
  <c r="K69" i="1"/>
</calcChain>
</file>

<file path=xl/sharedStrings.xml><?xml version="1.0" encoding="utf-8"?>
<sst xmlns="http://schemas.openxmlformats.org/spreadsheetml/2006/main" count="52" uniqueCount="50">
  <si>
    <t>GDP and main components - volumes [nama_gdp_k]</t>
  </si>
  <si>
    <t>UNIT</t>
  </si>
  <si>
    <t>Index, 2005=100</t>
  </si>
  <si>
    <t>INDIC_NA</t>
  </si>
  <si>
    <t>Gross domestic product at market prices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</si>
  <si>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</si>
  <si>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</si>
  <si>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</si>
  <si>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</si>
  <si>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</si>
  <si>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</si>
  <si>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</si>
  <si>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</si>
  <si>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</si>
  <si>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</si>
  <si>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</si>
  <si>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</si>
  <si>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</si>
  <si>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</si>
  <si>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</si>
  <si>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</si>
  <si>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</si>
  <si>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const</t>
  </si>
  <si>
    <t>Index</t>
  </si>
  <si>
    <t>Log Index</t>
  </si>
  <si>
    <t>Deviation relative to exp trend in %</t>
  </si>
  <si>
    <t>OECD Economic Outlook Real GDP Forecasts</t>
  </si>
  <si>
    <t>Time of Forecast</t>
  </si>
  <si>
    <t xml:space="preserve">Nowcasts </t>
  </si>
  <si>
    <t>in yellow</t>
  </si>
  <si>
    <t xml:space="preserve">Forecasts </t>
  </si>
  <si>
    <t>in white</t>
  </si>
  <si>
    <t>The GDP Index implied by the nowcast and the forecasts, assuming that last year's GDP is known</t>
  </si>
  <si>
    <t>(e.g. GDP 2007 is know at the end of 2008 when the Dec 2008 OECD forecast is made)</t>
  </si>
  <si>
    <t>Forecasts</t>
  </si>
  <si>
    <t>Realizations</t>
  </si>
  <si>
    <t>Realized States</t>
  </si>
  <si>
    <t>Predicted deviations from trend (for Figure 5)</t>
  </si>
  <si>
    <t>gradient</t>
  </si>
  <si>
    <t>Implied Probabilities</t>
  </si>
  <si>
    <t>Model input</t>
  </si>
  <si>
    <t>Model Forecasts for 1 period ahead</t>
  </si>
  <si>
    <t>Model Forecasts for 2 periods ahead</t>
  </si>
  <si>
    <t>(Trend Growth)</t>
  </si>
  <si>
    <t>Exponential trend 1997-2007</t>
  </si>
  <si>
    <t>GDP index renormalized to 2007=100</t>
  </si>
  <si>
    <t>Greek GDP</t>
  </si>
  <si>
    <t>Implied GDP Index</t>
  </si>
  <si>
    <t>Source of data: Eurostat</t>
  </si>
  <si>
    <t>Due to data unavailability at Eurostat, the value for 2014 GDP is computed using the change in GDP provided in the IMF World Economic Outlook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</si>
</sst>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0.0%"/>
    <numFmt numFmtId="167" formatCode="0.000"/>
  </numFmts>
  <fonts count="5" x14ac:knownFonts="1">
    <font>
      <sz val="11"/>
      <name val="Arial"/>
      <charset val="238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2" fillId="0" borderId="0" xfId="0" applyFont="1"/>
    <xf numFmtId="10" fontId="0" fillId="0" borderId="0" xfId="0" applyNumberFormat="1"/>
    <xf numFmtId="166" fontId="0" fillId="0" borderId="0" xfId="0" applyNumberFormat="1"/>
    <xf numFmtId="10" fontId="0" fillId="3" borderId="0" xfId="0" applyNumberFormat="1" applyFill="1"/>
    <xf numFmtId="0" fontId="3" fillId="2" borderId="2" xfId="0" applyNumberFormat="1" applyFont="1" applyFill="1" applyBorder="1" applyAlignment="1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17" fontId="0" fillId="0" borderId="0" xfId="0" applyNumberFormat="1"/>
    <xf numFmtId="0" fontId="4" fillId="4" borderId="0" xfId="0" applyFont="1" applyFill="1"/>
    <xf numFmtId="0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Real GDP in Grecce:</a:t>
            </a:r>
            <a:r>
              <a:rPr lang="de-DE" baseline="0"/>
              <a:t> actual, trend &amp; realtime forecasts</a:t>
            </a:r>
            <a:endParaRPr lang="de-D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259337398165076E-2"/>
          <c:y val="8.8931051704107575E-2"/>
          <c:w val="0.6640239598158334"/>
          <c:h val="0.81330528420708947"/>
        </c:manualLayout>
      </c:layout>
      <c:scatterChart>
        <c:scatterStyle val="lineMarker"/>
        <c:varyColors val="0"/>
        <c:ser>
          <c:idx val="0"/>
          <c:order val="0"/>
          <c:tx>
            <c:v>GDP</c:v>
          </c:tx>
          <c:xVal>
            <c:numRef>
              <c:f>Data!$E$10:$V$10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 formatCode="General">
                  <c:v>2008</c:v>
                </c:pt>
                <c:pt idx="14" formatCode="General">
                  <c:v>2009</c:v>
                </c:pt>
                <c:pt idx="15" formatCode="General">
                  <c:v>2010</c:v>
                </c:pt>
                <c:pt idx="16" formatCode="General">
                  <c:v>2011</c:v>
                </c:pt>
                <c:pt idx="17" formatCode="General">
                  <c:v>2012</c:v>
                </c:pt>
              </c:numCache>
            </c:numRef>
          </c:xVal>
          <c:yVal>
            <c:numRef>
              <c:f>Data!$E$11:$V$11</c:f>
              <c:numCache>
                <c:formatCode>0.00</c:formatCode>
                <c:ptCount val="18"/>
                <c:pt idx="0">
                  <c:v>64.010989010989022</c:v>
                </c:pt>
                <c:pt idx="1">
                  <c:v>65.476190476190482</c:v>
                </c:pt>
                <c:pt idx="2">
                  <c:v>67.857142857142847</c:v>
                </c:pt>
                <c:pt idx="3">
                  <c:v>70.146520146520146</c:v>
                </c:pt>
                <c:pt idx="4">
                  <c:v>72.527472527472526</c:v>
                </c:pt>
                <c:pt idx="5">
                  <c:v>75.091575091575095</c:v>
                </c:pt>
                <c:pt idx="6">
                  <c:v>78.296703296703299</c:v>
                </c:pt>
                <c:pt idx="7">
                  <c:v>80.952380952380949</c:v>
                </c:pt>
                <c:pt idx="8">
                  <c:v>85.805860805860803</c:v>
                </c:pt>
                <c:pt idx="9">
                  <c:v>89.560439560439548</c:v>
                </c:pt>
                <c:pt idx="10">
                  <c:v>91.575091575091577</c:v>
                </c:pt>
                <c:pt idx="11">
                  <c:v>96.611721611721606</c:v>
                </c:pt>
                <c:pt idx="12">
                  <c:v>100</c:v>
                </c:pt>
                <c:pt idx="13">
                  <c:v>99.81684981684981</c:v>
                </c:pt>
                <c:pt idx="14">
                  <c:v>96.703296703296687</c:v>
                </c:pt>
                <c:pt idx="15">
                  <c:v>91.941391941391942</c:v>
                </c:pt>
                <c:pt idx="16">
                  <c:v>85.347985347985343</c:v>
                </c:pt>
                <c:pt idx="17">
                  <c:v>79.395604395604394</c:v>
                </c:pt>
              </c:numCache>
            </c:numRef>
          </c:yVal>
          <c:smooth val="0"/>
        </c:ser>
        <c:ser>
          <c:idx val="2"/>
          <c:order val="1"/>
          <c:tx>
            <c:v>Exponential Trend from 1997-2007</c:v>
          </c:tx>
          <c:xVal>
            <c:numRef>
              <c:f>Data!$E$10:$V$10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 formatCode="General">
                  <c:v>2008</c:v>
                </c:pt>
                <c:pt idx="14" formatCode="General">
                  <c:v>2009</c:v>
                </c:pt>
                <c:pt idx="15" formatCode="General">
                  <c:v>2010</c:v>
                </c:pt>
                <c:pt idx="16" formatCode="General">
                  <c:v>2011</c:v>
                </c:pt>
                <c:pt idx="17" formatCode="General">
                  <c:v>2012</c:v>
                </c:pt>
              </c:numCache>
            </c:numRef>
          </c:xVal>
          <c:yVal>
            <c:numRef>
              <c:f>Data!$E$13:$V$13</c:f>
              <c:numCache>
                <c:formatCode>0.00</c:formatCode>
                <c:ptCount val="18"/>
                <c:pt idx="0">
                  <c:v>63.657554609878012</c:v>
                </c:pt>
                <c:pt idx="1">
                  <c:v>65.994716096446211</c:v>
                </c:pt>
                <c:pt idx="2">
                  <c:v>68.417685525965339</c:v>
                </c:pt>
                <c:pt idx="3">
                  <c:v>70.929613302509352</c:v>
                </c:pt>
                <c:pt idx="4">
                  <c:v>73.53376549597229</c:v>
                </c:pt>
                <c:pt idx="5">
                  <c:v>76.233528088689368</c:v>
                </c:pt>
                <c:pt idx="6">
                  <c:v>79.032411377970675</c:v>
                </c:pt>
                <c:pt idx="7">
                  <c:v>81.93405454028192</c:v>
                </c:pt>
                <c:pt idx="8">
                  <c:v>84.942230362987615</c:v>
                </c:pt>
                <c:pt idx="9">
                  <c:v>88.060850149817639</c:v>
                </c:pt>
                <c:pt idx="10">
                  <c:v>91.293968806448433</c:v>
                </c:pt>
                <c:pt idx="11">
                  <c:v>94.64579011278056</c:v>
                </c:pt>
                <c:pt idx="12">
                  <c:v>98.120672188804946</c:v>
                </c:pt>
                <c:pt idx="13">
                  <c:v>101.72313316113336</c:v>
                </c:pt>
                <c:pt idx="14">
                  <c:v>105.45785703757265</c:v>
                </c:pt>
                <c:pt idx="15">
                  <c:v>109.32969979739465</c:v>
                </c:pt>
                <c:pt idx="16">
                  <c:v>113.34369570519515</c:v>
                </c:pt>
                <c:pt idx="17">
                  <c:v>117.5050638565627</c:v>
                </c:pt>
              </c:numCache>
            </c:numRef>
          </c:yVal>
          <c:smooth val="0"/>
        </c:ser>
        <c:ser>
          <c:idx val="1"/>
          <c:order val="2"/>
          <c:tx>
            <c:v>OECD 2008 Forecast</c:v>
          </c:tx>
          <c:xVal>
            <c:numRef>
              <c:f>Data!$H$20:$J$20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xVal>
          <c:yVal>
            <c:numRef>
              <c:f>Data!$H$36:$J$36</c:f>
              <c:numCache>
                <c:formatCode>0.00</c:formatCode>
                <c:ptCount val="3"/>
                <c:pt idx="0">
                  <c:v>103.2</c:v>
                </c:pt>
                <c:pt idx="1">
                  <c:v>105.16079999999999</c:v>
                </c:pt>
                <c:pt idx="2">
                  <c:v>107.78981999999999</c:v>
                </c:pt>
              </c:numCache>
            </c:numRef>
          </c:yVal>
          <c:smooth val="0"/>
        </c:ser>
        <c:ser>
          <c:idx val="3"/>
          <c:order val="3"/>
          <c:tx>
            <c:v>OECD 2009 Forecast</c:v>
          </c:tx>
          <c:xVal>
            <c:numRef>
              <c:f>Data!$I$20:$K$20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xVal>
          <c:yVal>
            <c:numRef>
              <c:f>Data!$I$37:$K$37</c:f>
              <c:numCache>
                <c:formatCode>0.00</c:formatCode>
                <c:ptCount val="3"/>
                <c:pt idx="0">
                  <c:v>98.718864468864467</c:v>
                </c:pt>
                <c:pt idx="1">
                  <c:v>98.027832417582417</c:v>
                </c:pt>
                <c:pt idx="2">
                  <c:v>99.59627773626373</c:v>
                </c:pt>
              </c:numCache>
            </c:numRef>
          </c:yVal>
          <c:smooth val="0"/>
        </c:ser>
        <c:ser>
          <c:idx val="4"/>
          <c:order val="4"/>
          <c:tx>
            <c:v>OECD 2010 Forecast</c:v>
          </c:tx>
          <c:xVal>
            <c:numRef>
              <c:f>Data!$J$20:$L$20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xVal>
          <c:yVal>
            <c:numRef>
              <c:f>Data!$J$38:$L$38</c:f>
              <c:numCache>
                <c:formatCode>0.00</c:formatCode>
                <c:ptCount val="3"/>
                <c:pt idx="0">
                  <c:v>93.898901098901078</c:v>
                </c:pt>
                <c:pt idx="1">
                  <c:v>91.363630769230753</c:v>
                </c:pt>
                <c:pt idx="2">
                  <c:v>91.820448923076896</c:v>
                </c:pt>
              </c:numCache>
            </c:numRef>
          </c:yVal>
          <c:smooth val="0"/>
        </c:ser>
        <c:ser>
          <c:idx val="5"/>
          <c:order val="5"/>
          <c:tx>
            <c:v>OECD 2011 Forecast</c:v>
          </c:tx>
          <c:xVal>
            <c:numRef>
              <c:f>Data!$K$20:$M$20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xVal>
          <c:yVal>
            <c:numRef>
              <c:f>Data!$K$39:$M$39</c:f>
              <c:numCache>
                <c:formatCode>0.00</c:formatCode>
                <c:ptCount val="3"/>
                <c:pt idx="0">
                  <c:v>86.332967032967034</c:v>
                </c:pt>
                <c:pt idx="1">
                  <c:v>83.742978021978018</c:v>
                </c:pt>
                <c:pt idx="2">
                  <c:v>84.161692912087901</c:v>
                </c:pt>
              </c:numCache>
            </c:numRef>
          </c:yVal>
          <c:smooth val="0"/>
        </c:ser>
        <c:ser>
          <c:idx val="6"/>
          <c:order val="6"/>
          <c:tx>
            <c:v>OECD 2012 Forecast</c:v>
          </c:tx>
          <c:xVal>
            <c:numRef>
              <c:f>Data!$L$20:$N$20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xVal>
          <c:yVal>
            <c:numRef>
              <c:f>Data!$L$40:$N$40</c:f>
              <c:numCache>
                <c:formatCode>0.00</c:formatCode>
                <c:ptCount val="3"/>
                <c:pt idx="0">
                  <c:v>79.971062271062266</c:v>
                </c:pt>
                <c:pt idx="1">
                  <c:v>76.372364468864461</c:v>
                </c:pt>
                <c:pt idx="2">
                  <c:v>75.379523730769222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25312"/>
        <c:axId val="99727232"/>
      </c:scatterChart>
      <c:valAx>
        <c:axId val="99725312"/>
        <c:scaling>
          <c:orientation val="minMax"/>
          <c:min val="199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Data source: Eurostat, chain-linked GDP volume,  data for</a:t>
                </a:r>
                <a:r>
                  <a:rPr lang="de-DE" baseline="0"/>
                  <a:t> 2008-2012 still preliminary</a:t>
                </a:r>
                <a:endParaRPr lang="de-DE"/>
              </a:p>
            </c:rich>
          </c:tx>
          <c:overlay val="0"/>
        </c:title>
        <c:numFmt formatCode="0" sourceLinked="1"/>
        <c:majorTickMark val="cross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27232"/>
        <c:crosses val="autoZero"/>
        <c:crossBetween val="midCat"/>
        <c:minorUnit val="1"/>
      </c:valAx>
      <c:valAx>
        <c:axId val="99727232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Real</a:t>
                </a:r>
                <a:r>
                  <a:rPr lang="de-DE" baseline="0"/>
                  <a:t> GDP Index, 2007 =  100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99725312"/>
        <c:crossesAt val="1994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74603534842597619"/>
          <c:y val="0.15161736550689645"/>
          <c:w val="0.21983064371685915"/>
          <c:h val="0.65355909786231015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Real GDP in Grecce:</a:t>
            </a:r>
            <a:r>
              <a:rPr lang="de-DE" baseline="0"/>
              <a:t> actual versus trend</a:t>
            </a:r>
            <a:endParaRPr lang="de-DE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259337398165076E-2"/>
          <c:y val="8.8931051704107575E-2"/>
          <c:w val="0.6640239598158334"/>
          <c:h val="0.81330528420708947"/>
        </c:manualLayout>
      </c:layout>
      <c:scatterChart>
        <c:scatterStyle val="lineMarker"/>
        <c:varyColors val="0"/>
        <c:ser>
          <c:idx val="0"/>
          <c:order val="0"/>
          <c:tx>
            <c:v>GDP</c:v>
          </c:tx>
          <c:xVal>
            <c:numRef>
              <c:f>Data!$E$10:$V$10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 formatCode="General">
                  <c:v>2008</c:v>
                </c:pt>
                <c:pt idx="14" formatCode="General">
                  <c:v>2009</c:v>
                </c:pt>
                <c:pt idx="15" formatCode="General">
                  <c:v>2010</c:v>
                </c:pt>
                <c:pt idx="16" formatCode="General">
                  <c:v>2011</c:v>
                </c:pt>
                <c:pt idx="17" formatCode="General">
                  <c:v>2012</c:v>
                </c:pt>
              </c:numCache>
            </c:numRef>
          </c:xVal>
          <c:yVal>
            <c:numRef>
              <c:f>Data!$E$11:$V$11</c:f>
              <c:numCache>
                <c:formatCode>0.00</c:formatCode>
                <c:ptCount val="18"/>
                <c:pt idx="0">
                  <c:v>64.010989010989022</c:v>
                </c:pt>
                <c:pt idx="1">
                  <c:v>65.476190476190482</c:v>
                </c:pt>
                <c:pt idx="2">
                  <c:v>67.857142857142847</c:v>
                </c:pt>
                <c:pt idx="3">
                  <c:v>70.146520146520146</c:v>
                </c:pt>
                <c:pt idx="4">
                  <c:v>72.527472527472526</c:v>
                </c:pt>
                <c:pt idx="5">
                  <c:v>75.091575091575095</c:v>
                </c:pt>
                <c:pt idx="6">
                  <c:v>78.296703296703299</c:v>
                </c:pt>
                <c:pt idx="7">
                  <c:v>80.952380952380949</c:v>
                </c:pt>
                <c:pt idx="8">
                  <c:v>85.805860805860803</c:v>
                </c:pt>
                <c:pt idx="9">
                  <c:v>89.560439560439548</c:v>
                </c:pt>
                <c:pt idx="10">
                  <c:v>91.575091575091577</c:v>
                </c:pt>
                <c:pt idx="11">
                  <c:v>96.611721611721606</c:v>
                </c:pt>
                <c:pt idx="12">
                  <c:v>100</c:v>
                </c:pt>
                <c:pt idx="13">
                  <c:v>99.81684981684981</c:v>
                </c:pt>
                <c:pt idx="14">
                  <c:v>96.703296703296687</c:v>
                </c:pt>
                <c:pt idx="15">
                  <c:v>91.941391941391942</c:v>
                </c:pt>
                <c:pt idx="16">
                  <c:v>85.347985347985343</c:v>
                </c:pt>
                <c:pt idx="17">
                  <c:v>79.395604395604394</c:v>
                </c:pt>
              </c:numCache>
            </c:numRef>
          </c:yVal>
          <c:smooth val="0"/>
        </c:ser>
        <c:ser>
          <c:idx val="2"/>
          <c:order val="1"/>
          <c:tx>
            <c:v>Exponential Trend from 1997-2007</c:v>
          </c:tx>
          <c:xVal>
            <c:numRef>
              <c:f>Data!$E$10:$V$10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 formatCode="General">
                  <c:v>2008</c:v>
                </c:pt>
                <c:pt idx="14" formatCode="General">
                  <c:v>2009</c:v>
                </c:pt>
                <c:pt idx="15" formatCode="General">
                  <c:v>2010</c:v>
                </c:pt>
                <c:pt idx="16" formatCode="General">
                  <c:v>2011</c:v>
                </c:pt>
                <c:pt idx="17" formatCode="General">
                  <c:v>2012</c:v>
                </c:pt>
              </c:numCache>
            </c:numRef>
          </c:xVal>
          <c:yVal>
            <c:numRef>
              <c:f>Data!$E$13:$V$13</c:f>
              <c:numCache>
                <c:formatCode>0.00</c:formatCode>
                <c:ptCount val="18"/>
                <c:pt idx="0">
                  <c:v>63.657554609878012</c:v>
                </c:pt>
                <c:pt idx="1">
                  <c:v>65.994716096446211</c:v>
                </c:pt>
                <c:pt idx="2">
                  <c:v>68.417685525965339</c:v>
                </c:pt>
                <c:pt idx="3">
                  <c:v>70.929613302509352</c:v>
                </c:pt>
                <c:pt idx="4">
                  <c:v>73.53376549597229</c:v>
                </c:pt>
                <c:pt idx="5">
                  <c:v>76.233528088689368</c:v>
                </c:pt>
                <c:pt idx="6">
                  <c:v>79.032411377970675</c:v>
                </c:pt>
                <c:pt idx="7">
                  <c:v>81.93405454028192</c:v>
                </c:pt>
                <c:pt idx="8">
                  <c:v>84.942230362987615</c:v>
                </c:pt>
                <c:pt idx="9">
                  <c:v>88.060850149817639</c:v>
                </c:pt>
                <c:pt idx="10">
                  <c:v>91.293968806448433</c:v>
                </c:pt>
                <c:pt idx="11">
                  <c:v>94.64579011278056</c:v>
                </c:pt>
                <c:pt idx="12">
                  <c:v>98.120672188804946</c:v>
                </c:pt>
                <c:pt idx="13">
                  <c:v>101.72313316113336</c:v>
                </c:pt>
                <c:pt idx="14">
                  <c:v>105.45785703757265</c:v>
                </c:pt>
                <c:pt idx="15">
                  <c:v>109.32969979739465</c:v>
                </c:pt>
                <c:pt idx="16">
                  <c:v>113.34369570519515</c:v>
                </c:pt>
                <c:pt idx="17">
                  <c:v>117.5050638565627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91360"/>
        <c:axId val="100993280"/>
      </c:scatterChart>
      <c:valAx>
        <c:axId val="10099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Data source: Eurostat, chain-linked GDP volume,  data for</a:t>
                </a:r>
                <a:r>
                  <a:rPr lang="de-DE" baseline="0"/>
                  <a:t> 2008-2012 still preliminary</a:t>
                </a:r>
                <a:endParaRPr lang="de-DE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93280"/>
        <c:crosses val="autoZero"/>
        <c:crossBetween val="midCat"/>
      </c:valAx>
      <c:valAx>
        <c:axId val="100993280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Real</a:t>
                </a:r>
                <a:r>
                  <a:rPr lang="de-DE" baseline="0"/>
                  <a:t> GDP Index, 2007 =  100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099136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/>
            </a:pPr>
            <a:endParaRPr lang="en-US"/>
          </a:p>
        </c:txPr>
      </c:legendEntry>
      <c:layout>
        <c:manualLayout>
          <c:xMode val="edge"/>
          <c:yMode val="edge"/>
          <c:x val="0.7583235912545554"/>
          <c:y val="0.41208796339371812"/>
          <c:w val="0.20071559931684679"/>
          <c:h val="0.2729923954791069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Greece:</a:t>
            </a:r>
            <a:r>
              <a:rPr lang="de-DE" baseline="0"/>
              <a:t> Deviations of GDP from Trend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Data!$E$10:$V$10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 formatCode="General">
                  <c:v>2008</c:v>
                </c:pt>
                <c:pt idx="14" formatCode="General">
                  <c:v>2009</c:v>
                </c:pt>
                <c:pt idx="15" formatCode="General">
                  <c:v>2010</c:v>
                </c:pt>
                <c:pt idx="16" formatCode="General">
                  <c:v>2011</c:v>
                </c:pt>
                <c:pt idx="17" formatCode="General">
                  <c:v>2012</c:v>
                </c:pt>
              </c:numCache>
            </c:numRef>
          </c:xVal>
          <c:yVal>
            <c:numRef>
              <c:f>Data!$E$16:$V$16</c:f>
              <c:numCache>
                <c:formatCode>0.00%</c:formatCode>
                <c:ptCount val="18"/>
                <c:pt idx="0">
                  <c:v>5.5521202986356221E-3</c:v>
                </c:pt>
                <c:pt idx="1">
                  <c:v>-7.8570778226842337E-3</c:v>
                </c:pt>
                <c:pt idx="2">
                  <c:v>-8.1929498858852746E-3</c:v>
                </c:pt>
                <c:pt idx="3">
                  <c:v>-1.1040426128496914E-2</c:v>
                </c:pt>
                <c:pt idx="4">
                  <c:v>-1.3684774085924955E-2</c:v>
                </c:pt>
                <c:pt idx="5">
                  <c:v>-1.4979668732971879E-2</c:v>
                </c:pt>
                <c:pt idx="6">
                  <c:v>-9.3089413373567582E-3</c:v>
                </c:pt>
                <c:pt idx="7">
                  <c:v>-1.1981264608580343E-2</c:v>
                </c:pt>
                <c:pt idx="8">
                  <c:v>1.016726826200107E-2</c:v>
                </c:pt>
                <c:pt idx="9">
                  <c:v>1.7029013552227371E-2</c:v>
                </c:pt>
                <c:pt idx="10">
                  <c:v>3.0793136974814807E-3</c:v>
                </c:pt>
                <c:pt idx="11">
                  <c:v>2.0771462698958177E-2</c:v>
                </c:pt>
                <c:pt idx="12">
                  <c:v>1.9153230091808072E-2</c:v>
                </c:pt>
                <c:pt idx="13">
                  <c:v>-1.8739919672587403E-2</c:v>
                </c:pt>
                <c:pt idx="14">
                  <c:v>-8.3014775571979241E-2</c:v>
                </c:pt>
                <c:pt idx="15">
                  <c:v>-0.15904468674318153</c:v>
                </c:pt>
                <c:pt idx="16">
                  <c:v>-0.24699839001214613</c:v>
                </c:pt>
                <c:pt idx="17">
                  <c:v>-0.32432184801395586</c:v>
                </c:pt>
              </c:numCache>
            </c:numRef>
          </c:yVal>
          <c:smooth val="0"/>
        </c:ser>
        <c:ser>
          <c:idx val="1"/>
          <c:order val="1"/>
          <c:tx>
            <c:v>OECD Forecast 2008</c:v>
          </c:tx>
          <c:xVal>
            <c:numRef>
              <c:f>Data!$H$20:$J$20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xVal>
          <c:yVal>
            <c:numRef>
              <c:f>Data!$H$46:$J$46</c:f>
              <c:numCache>
                <c:formatCode>0.0%</c:formatCode>
                <c:ptCount val="3"/>
                <c:pt idx="0">
                  <c:v>1.4518495380271342E-2</c:v>
                </c:pt>
                <c:pt idx="1">
                  <c:v>-2.8168317270738856E-3</c:v>
                </c:pt>
                <c:pt idx="2">
                  <c:v>-1.4084734525461096E-2</c:v>
                </c:pt>
              </c:numCache>
            </c:numRef>
          </c:yVal>
          <c:smooth val="0"/>
        </c:ser>
        <c:ser>
          <c:idx val="2"/>
          <c:order val="2"/>
          <c:tx>
            <c:v>OECD Forecast 2009</c:v>
          </c:tx>
          <c:xVal>
            <c:numRef>
              <c:f>Data!$I$20:$K$20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xVal>
          <c:yVal>
            <c:numRef>
              <c:f>Data!$I$47:$K$47</c:f>
              <c:numCache>
                <c:formatCode>0.0%</c:formatCode>
                <c:ptCount val="3"/>
                <c:pt idx="0">
                  <c:v>-6.3902233157527633E-2</c:v>
                </c:pt>
                <c:pt idx="1">
                  <c:v>-0.10337417372183767</c:v>
                </c:pt>
                <c:pt idx="2">
                  <c:v>-0.12128965694473379</c:v>
                </c:pt>
              </c:numCache>
            </c:numRef>
          </c:yVal>
          <c:smooth val="0"/>
        </c:ser>
        <c:ser>
          <c:idx val="3"/>
          <c:order val="3"/>
          <c:tx>
            <c:v>OECD Forecast 2009</c:v>
          </c:tx>
          <c:xVal>
            <c:numRef>
              <c:f>Data!$J$20:$L$20</c:f>
              <c:numCache>
                <c:formatCode>General</c:formatCode>
                <c:ptCount val="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</c:numCache>
            </c:numRef>
          </c:xVal>
          <c:yVal>
            <c:numRef>
              <c:f>Data!$J$48:$L$48</c:f>
              <c:numCache>
                <c:formatCode>0.0%</c:formatCode>
                <c:ptCount val="3"/>
                <c:pt idx="0">
                  <c:v>-0.14114004453583337</c:v>
                </c:pt>
                <c:pt idx="1">
                  <c:v>-0.19392401843975632</c:v>
                </c:pt>
                <c:pt idx="2">
                  <c:v>-0.21858304732159259</c:v>
                </c:pt>
              </c:numCache>
            </c:numRef>
          </c:yVal>
          <c:smooth val="0"/>
        </c:ser>
        <c:ser>
          <c:idx val="4"/>
          <c:order val="4"/>
          <c:tx>
            <c:v>OECD Forecast 2011</c:v>
          </c:tx>
          <c:xVal>
            <c:numRef>
              <c:f>Data!$K$20:$M$20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xVal>
          <c:yVal>
            <c:numRef>
              <c:f>Data!$K$49:$M$49</c:f>
              <c:numCache>
                <c:formatCode>0.0%</c:formatCode>
                <c:ptCount val="3"/>
                <c:pt idx="0">
                  <c:v>-0.23830816971490429</c:v>
                </c:pt>
                <c:pt idx="1">
                  <c:v>-0.28732451799522218</c:v>
                </c:pt>
                <c:pt idx="2">
                  <c:v>-0.30912629065208308</c:v>
                </c:pt>
              </c:numCache>
            </c:numRef>
          </c:yVal>
          <c:smooth val="0"/>
        </c:ser>
        <c:ser>
          <c:idx val="5"/>
          <c:order val="5"/>
          <c:tx>
            <c:v>OECD Forecast 2012</c:v>
          </c:tx>
          <c:xVal>
            <c:numRef>
              <c:f>Data!$L$20:$N$20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xVal>
          <c:yVal>
            <c:numRef>
              <c:f>Data!$L$50:$N$50</c:f>
              <c:numCache>
                <c:formatCode>0.0%</c:formatCode>
                <c:ptCount val="3"/>
                <c:pt idx="0">
                  <c:v>-0.31942454523762337</c:v>
                </c:pt>
                <c:pt idx="1">
                  <c:v>-0.37306799677389629</c:v>
                </c:pt>
                <c:pt idx="2">
                  <c:v>-0.40313188532452976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2416"/>
        <c:axId val="101053952"/>
      </c:scatterChart>
      <c:valAx>
        <c:axId val="101052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53952"/>
        <c:crosses val="autoZero"/>
        <c:crossBetween val="midCat"/>
      </c:valAx>
      <c:valAx>
        <c:axId val="10105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Percent</a:t>
                </a:r>
                <a:r>
                  <a:rPr lang="de-DE" baseline="0"/>
                  <a:t> deviation  relative to GDP trend 1995- - 2007</a:t>
                </a:r>
                <a:endParaRPr lang="de-DE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01052416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Greece:</a:t>
            </a:r>
            <a:r>
              <a:rPr lang="de-DE" baseline="0"/>
              <a:t> Deviations of GDP from Trend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Data!$E$10:$V$10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 formatCode="General">
                  <c:v>2008</c:v>
                </c:pt>
                <c:pt idx="14" formatCode="General">
                  <c:v>2009</c:v>
                </c:pt>
                <c:pt idx="15" formatCode="General">
                  <c:v>2010</c:v>
                </c:pt>
                <c:pt idx="16" formatCode="General">
                  <c:v>2011</c:v>
                </c:pt>
                <c:pt idx="17" formatCode="General">
                  <c:v>2012</c:v>
                </c:pt>
              </c:numCache>
            </c:numRef>
          </c:xVal>
          <c:yVal>
            <c:numRef>
              <c:f>Data!$E$16:$V$16</c:f>
              <c:numCache>
                <c:formatCode>0.00%</c:formatCode>
                <c:ptCount val="18"/>
                <c:pt idx="0">
                  <c:v>5.5521202986356221E-3</c:v>
                </c:pt>
                <c:pt idx="1">
                  <c:v>-7.8570778226842337E-3</c:v>
                </c:pt>
                <c:pt idx="2">
                  <c:v>-8.1929498858852746E-3</c:v>
                </c:pt>
                <c:pt idx="3">
                  <c:v>-1.1040426128496914E-2</c:v>
                </c:pt>
                <c:pt idx="4">
                  <c:v>-1.3684774085924955E-2</c:v>
                </c:pt>
                <c:pt idx="5">
                  <c:v>-1.4979668732971879E-2</c:v>
                </c:pt>
                <c:pt idx="6">
                  <c:v>-9.3089413373567582E-3</c:v>
                </c:pt>
                <c:pt idx="7">
                  <c:v>-1.1981264608580343E-2</c:v>
                </c:pt>
                <c:pt idx="8">
                  <c:v>1.016726826200107E-2</c:v>
                </c:pt>
                <c:pt idx="9">
                  <c:v>1.7029013552227371E-2</c:v>
                </c:pt>
                <c:pt idx="10">
                  <c:v>3.0793136974814807E-3</c:v>
                </c:pt>
                <c:pt idx="11">
                  <c:v>2.0771462698958177E-2</c:v>
                </c:pt>
                <c:pt idx="12">
                  <c:v>1.9153230091808072E-2</c:v>
                </c:pt>
                <c:pt idx="13">
                  <c:v>-1.8739919672587403E-2</c:v>
                </c:pt>
                <c:pt idx="14">
                  <c:v>-8.3014775571979241E-2</c:v>
                </c:pt>
                <c:pt idx="15">
                  <c:v>-0.15904468674318153</c:v>
                </c:pt>
                <c:pt idx="16">
                  <c:v>-0.24699839001214613</c:v>
                </c:pt>
                <c:pt idx="17">
                  <c:v>-0.32432184801395586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57888"/>
        <c:axId val="111959424"/>
      </c:scatterChart>
      <c:valAx>
        <c:axId val="111957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1959424"/>
        <c:crosses val="autoZero"/>
        <c:crossBetween val="midCat"/>
      </c:valAx>
      <c:valAx>
        <c:axId val="111959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Percent</a:t>
                </a:r>
                <a:r>
                  <a:rPr lang="de-DE" baseline="0"/>
                  <a:t> deviation  relative to GDP trend 1995- - 2007</a:t>
                </a:r>
                <a:endParaRPr lang="de-DE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11957888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089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089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089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0898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9"/>
  <sheetViews>
    <sheetView tabSelected="1" zoomScaleNormal="100" workbookViewId="0">
      <selection activeCell="U7" sqref="U7"/>
    </sheetView>
  </sheetViews>
  <sheetFormatPr defaultColWidth="9" defaultRowHeight="14.25" x14ac:dyDescent="0.2"/>
  <cols>
    <col min="1" max="1" width="44.25" customWidth="1"/>
    <col min="6" max="6" width="11.375" customWidth="1"/>
    <col min="7" max="20" width="9.125" bestFit="1" customWidth="1"/>
    <col min="21" max="21" width="11.875" bestFit="1" customWidth="1"/>
    <col min="22" max="24" width="9.625" bestFit="1" customWidth="1"/>
  </cols>
  <sheetData>
    <row r="3" spans="1:25" ht="15" x14ac:dyDescent="0.25">
      <c r="A3" s="14" t="s">
        <v>46</v>
      </c>
      <c r="X3" s="5" t="s">
        <v>49</v>
      </c>
    </row>
    <row r="4" spans="1:25" x14ac:dyDescent="0.2">
      <c r="A4" s="15" t="s">
        <v>48</v>
      </c>
      <c r="B4" s="1"/>
      <c r="E4" s="2">
        <v>1995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>
        <v>2013</v>
      </c>
      <c r="X4" s="2">
        <v>2014</v>
      </c>
    </row>
    <row r="5" spans="1:25" x14ac:dyDescent="0.2">
      <c r="A5" s="15" t="s">
        <v>0</v>
      </c>
      <c r="E5" s="3">
        <v>69.900000000000006</v>
      </c>
      <c r="F5" s="3">
        <v>71.5</v>
      </c>
      <c r="G5" s="3">
        <v>74.099999999999994</v>
      </c>
      <c r="H5" s="3">
        <v>76.599999999999994</v>
      </c>
      <c r="I5" s="3">
        <v>79.2</v>
      </c>
      <c r="J5" s="3">
        <v>82</v>
      </c>
      <c r="K5" s="3">
        <v>85.5</v>
      </c>
      <c r="L5" s="3">
        <v>88.4</v>
      </c>
      <c r="M5" s="3">
        <v>93.7</v>
      </c>
      <c r="N5" s="3">
        <v>97.8</v>
      </c>
      <c r="O5" s="3">
        <v>100</v>
      </c>
      <c r="P5" s="3">
        <v>105.5</v>
      </c>
      <c r="Q5" s="3">
        <v>109.2</v>
      </c>
      <c r="R5" s="3">
        <v>109</v>
      </c>
      <c r="S5" s="3">
        <v>105.6</v>
      </c>
      <c r="T5" s="3">
        <v>100.4</v>
      </c>
      <c r="U5" s="3">
        <v>93.2</v>
      </c>
      <c r="V5" s="3">
        <v>86.7</v>
      </c>
      <c r="W5" s="3">
        <f>83.4</f>
        <v>83.4</v>
      </c>
      <c r="X5" s="3">
        <f>W5*(1+0.0065)</f>
        <v>83.942099999999996</v>
      </c>
    </row>
    <row r="6" spans="1:25" x14ac:dyDescent="0.2">
      <c r="A6" s="1" t="s">
        <v>1</v>
      </c>
      <c r="B6" s="1" t="s">
        <v>2</v>
      </c>
    </row>
    <row r="7" spans="1:25" x14ac:dyDescent="0.2">
      <c r="A7" s="1" t="s">
        <v>3</v>
      </c>
      <c r="B7" s="1" t="s">
        <v>4</v>
      </c>
    </row>
    <row r="10" spans="1:25" ht="15" x14ac:dyDescent="0.25">
      <c r="A10" s="14" t="s">
        <v>45</v>
      </c>
      <c r="E10" s="4">
        <v>1995</v>
      </c>
      <c r="F10" s="4">
        <v>1996</v>
      </c>
      <c r="G10" s="4">
        <v>1997</v>
      </c>
      <c r="H10" s="4">
        <v>1998</v>
      </c>
      <c r="I10" s="4">
        <v>1999</v>
      </c>
      <c r="J10" s="4">
        <v>2000</v>
      </c>
      <c r="K10" s="4">
        <v>2001</v>
      </c>
      <c r="L10" s="4">
        <v>2002</v>
      </c>
      <c r="M10" s="4">
        <v>2003</v>
      </c>
      <c r="N10" s="4">
        <v>2004</v>
      </c>
      <c r="O10" s="4">
        <v>2005</v>
      </c>
      <c r="P10" s="4">
        <v>2006</v>
      </c>
      <c r="Q10" s="4">
        <v>2007</v>
      </c>
      <c r="R10" s="2">
        <v>2008</v>
      </c>
      <c r="S10" s="2">
        <v>2009</v>
      </c>
      <c r="T10" s="2">
        <v>2010</v>
      </c>
      <c r="U10" s="2">
        <v>2011</v>
      </c>
      <c r="V10" s="2">
        <v>2012</v>
      </c>
      <c r="W10" s="2">
        <v>2013</v>
      </c>
      <c r="X10" s="2">
        <v>2014</v>
      </c>
      <c r="Y10" s="2">
        <v>2015</v>
      </c>
    </row>
    <row r="11" spans="1:25" x14ac:dyDescent="0.2">
      <c r="A11" s="5" t="s">
        <v>23</v>
      </c>
      <c r="E11" s="12">
        <f>E5/$Q$5*100</f>
        <v>64.010989010989022</v>
      </c>
      <c r="F11" s="12">
        <f>F5/$Q$5*100</f>
        <v>65.476190476190482</v>
      </c>
      <c r="G11" s="12">
        <f>G5/$Q$5*100</f>
        <v>67.857142857142847</v>
      </c>
      <c r="H11" s="12">
        <f>H5/$Q$5*100</f>
        <v>70.146520146520146</v>
      </c>
      <c r="I11" s="12">
        <f>I5/$Q$5*100</f>
        <v>72.527472527472526</v>
      </c>
      <c r="J11" s="12">
        <f>J5/$Q$5*100</f>
        <v>75.091575091575095</v>
      </c>
      <c r="K11" s="12">
        <f>K5/$Q$5*100</f>
        <v>78.296703296703299</v>
      </c>
      <c r="L11" s="12">
        <f>L5/$Q$5*100</f>
        <v>80.952380952380949</v>
      </c>
      <c r="M11" s="12">
        <f>M5/$Q$5*100</f>
        <v>85.805860805860803</v>
      </c>
      <c r="N11" s="12">
        <f>N5/$Q$5*100</f>
        <v>89.560439560439548</v>
      </c>
      <c r="O11" s="12">
        <f>O5/$Q$5*100</f>
        <v>91.575091575091577</v>
      </c>
      <c r="P11" s="12">
        <f>P5/$Q$5*100</f>
        <v>96.611721611721606</v>
      </c>
      <c r="Q11" s="12">
        <f>Q5/$Q$5*100</f>
        <v>100</v>
      </c>
      <c r="R11" s="12">
        <f>R5/$Q$5*100</f>
        <v>99.81684981684981</v>
      </c>
      <c r="S11" s="12">
        <f>S5/$Q$5*100</f>
        <v>96.703296703296687</v>
      </c>
      <c r="T11" s="12">
        <f>T5/$Q$5*100</f>
        <v>91.941391941391942</v>
      </c>
      <c r="U11" s="12">
        <f>U5/$Q$5*100</f>
        <v>85.347985347985343</v>
      </c>
      <c r="V11" s="12">
        <f>V5/$Q$5*100</f>
        <v>79.395604395604394</v>
      </c>
      <c r="W11" s="12">
        <f>W5/$Q$5*100</f>
        <v>76.373626373626379</v>
      </c>
      <c r="X11" s="12">
        <f>X5/$Q$5*100</f>
        <v>76.870054945054946</v>
      </c>
      <c r="Y11" s="12"/>
    </row>
    <row r="12" spans="1:25" x14ac:dyDescent="0.2">
      <c r="A12" t="s">
        <v>24</v>
      </c>
      <c r="B12" t="s">
        <v>22</v>
      </c>
      <c r="C12" t="s">
        <v>38</v>
      </c>
      <c r="E12" s="12">
        <f>LN(E11)</f>
        <v>4.1590547719170514</v>
      </c>
      <c r="F12" s="12">
        <f>LN(F11)</f>
        <v>4.1816865723772487</v>
      </c>
      <c r="G12" s="12">
        <f>LN(G11)</f>
        <v>4.2174046549793278</v>
      </c>
      <c r="H12" s="12">
        <f>LN(H11)</f>
        <v>4.2505861994238323</v>
      </c>
      <c r="I12" s="12">
        <f>LN(I11)</f>
        <v>4.2839654214976672</v>
      </c>
      <c r="J12" s="12">
        <f>LN(J11)</f>
        <v>4.3187083699415396</v>
      </c>
      <c r="K12" s="12">
        <f>LN(K11)</f>
        <v>4.3605054986200011</v>
      </c>
      <c r="L12" s="12">
        <f>LN(L11)</f>
        <v>4.3938610923208845</v>
      </c>
      <c r="M12" s="12">
        <f>LN(M11)</f>
        <v>4.4520873119216633</v>
      </c>
      <c r="N12" s="12">
        <f>LN(N11)</f>
        <v>4.4949136997180581</v>
      </c>
      <c r="O12" s="12">
        <f>LN(O11)</f>
        <v>4.5171593086653781</v>
      </c>
      <c r="P12" s="12">
        <f>LN(P11)</f>
        <v>4.5707000755934075</v>
      </c>
      <c r="Q12" s="12">
        <f>LN(Q11)</f>
        <v>4.6051701859880918</v>
      </c>
      <c r="R12" s="12">
        <f>LN(R11)</f>
        <v>4.6033370049064306</v>
      </c>
      <c r="S12" s="12">
        <f>LN(S11)</f>
        <v>4.571647493949448</v>
      </c>
      <c r="T12" s="12">
        <f>LN(T11)</f>
        <v>4.5211513299349155</v>
      </c>
      <c r="U12" s="12">
        <f>LN(U11)</f>
        <v>4.4467368443688322</v>
      </c>
      <c r="V12" s="12">
        <f>LN(V11)</f>
        <v>4.3744430064637827</v>
      </c>
      <c r="W12" s="12">
        <f t="shared" ref="W12:X12" si="0">LN(W11)</f>
        <v>4.3356374320419881</v>
      </c>
      <c r="X12" s="12">
        <f t="shared" si="0"/>
        <v>4.3421163981396971</v>
      </c>
      <c r="Y12" s="12"/>
    </row>
    <row r="13" spans="1:25" x14ac:dyDescent="0.2">
      <c r="A13" t="s">
        <v>44</v>
      </c>
      <c r="B13">
        <f>AVERAGE(G12:Q12)-C13*AVERAGE(G10:Q10)</f>
        <v>-67.779542336716489</v>
      </c>
      <c r="C13">
        <f>COVAR(G12:Q12,G10:Q10)/VAR(G10:Q10)</f>
        <v>3.6056671851900431E-2</v>
      </c>
      <c r="E13" s="12">
        <f>EXP($B$13+$C$13*E10)</f>
        <v>63.657554609878012</v>
      </c>
      <c r="F13" s="12">
        <f>EXP($B$13+$C$13*F10)</f>
        <v>65.994716096446211</v>
      </c>
      <c r="G13" s="12">
        <f>EXP($B$13+$C$13*G10)</f>
        <v>68.417685525965339</v>
      </c>
      <c r="H13" s="12">
        <f>EXP($B$13+$C$13*H10)</f>
        <v>70.929613302509352</v>
      </c>
      <c r="I13" s="12">
        <f>EXP($B$13+$C$13*I10)</f>
        <v>73.53376549597229</v>
      </c>
      <c r="J13" s="12">
        <f>EXP($B$13+$C$13*J10)</f>
        <v>76.233528088689368</v>
      </c>
      <c r="K13" s="12">
        <f>EXP($B$13+$C$13*K10)</f>
        <v>79.032411377970675</v>
      </c>
      <c r="L13" s="12">
        <f>EXP($B$13+$C$13*L10)</f>
        <v>81.93405454028192</v>
      </c>
      <c r="M13" s="12">
        <f>EXP($B$13+$C$13*M10)</f>
        <v>84.942230362987615</v>
      </c>
      <c r="N13" s="12">
        <f>EXP($B$13+$C$13*N10)</f>
        <v>88.060850149817639</v>
      </c>
      <c r="O13" s="12">
        <f>EXP($B$13+$C$13*O10)</f>
        <v>91.293968806448433</v>
      </c>
      <c r="P13" s="12">
        <f>EXP($B$13+$C$13*P10)</f>
        <v>94.64579011278056</v>
      </c>
      <c r="Q13" s="12">
        <f>EXP($B$13+$C$13*Q10)</f>
        <v>98.120672188804946</v>
      </c>
      <c r="R13" s="12">
        <f>EXP($B$13+$C$13*R10)</f>
        <v>101.72313316113336</v>
      </c>
      <c r="S13" s="12">
        <f>EXP($B$13+$C$13*S10)</f>
        <v>105.45785703757265</v>
      </c>
      <c r="T13" s="12">
        <f>EXP($B$13+$C$13*T10)</f>
        <v>109.32969979739465</v>
      </c>
      <c r="U13" s="12">
        <f>EXP($B$13+$C$13*U10)</f>
        <v>113.34369570519515</v>
      </c>
      <c r="V13" s="12">
        <f>EXP($B$13+$C$13*V10)</f>
        <v>117.5050638565627</v>
      </c>
      <c r="W13" s="12">
        <f>EXP($B$13+$C$13*W10)</f>
        <v>121.81921496408388</v>
      </c>
      <c r="X13" s="12">
        <f>EXP($B$13+$C$13*X10)</f>
        <v>126.29175839247948</v>
      </c>
      <c r="Y13" s="12">
        <f>EXP($B$13+$C$13*Y10)</f>
        <v>130.92850945203207</v>
      </c>
    </row>
    <row r="14" spans="1:25" x14ac:dyDescent="0.2">
      <c r="C14" t="s">
        <v>43</v>
      </c>
    </row>
    <row r="16" spans="1:25" x14ac:dyDescent="0.2">
      <c r="A16" s="5" t="s">
        <v>25</v>
      </c>
      <c r="E16" s="6">
        <f>(E11-E13)/E13</f>
        <v>5.5521202986356221E-3</v>
      </c>
      <c r="F16" s="6">
        <f>(F11-F13)/F13</f>
        <v>-7.8570778226842337E-3</v>
      </c>
      <c r="G16" s="6">
        <f>(G11-G13)/G13</f>
        <v>-8.1929498858852746E-3</v>
      </c>
      <c r="H16" s="6">
        <f>(H11-H13)/H13</f>
        <v>-1.1040426128496914E-2</v>
      </c>
      <c r="I16" s="6">
        <f>(I11-I13)/I13</f>
        <v>-1.3684774085924955E-2</v>
      </c>
      <c r="J16" s="6">
        <f>(J11-J13)/J13</f>
        <v>-1.4979668732971879E-2</v>
      </c>
      <c r="K16" s="6">
        <f>(K11-K13)/K13</f>
        <v>-9.3089413373567582E-3</v>
      </c>
      <c r="L16" s="6">
        <f>(L11-L13)/L13</f>
        <v>-1.1981264608580343E-2</v>
      </c>
      <c r="M16" s="6">
        <f>(M11-M13)/M13</f>
        <v>1.016726826200107E-2</v>
      </c>
      <c r="N16" s="6">
        <f>(N11-N13)/N13</f>
        <v>1.7029013552227371E-2</v>
      </c>
      <c r="O16" s="6">
        <f>(O11-O13)/O13</f>
        <v>3.0793136974814807E-3</v>
      </c>
      <c r="P16" s="6">
        <f>(P11-P13)/P13</f>
        <v>2.0771462698958177E-2</v>
      </c>
      <c r="Q16" s="6">
        <f>(Q11-Q13)/Q13</f>
        <v>1.9153230091808072E-2</v>
      </c>
      <c r="R16" s="6">
        <f>(R11-R13)/R13</f>
        <v>-1.8739919672587403E-2</v>
      </c>
      <c r="S16" s="6">
        <f>(S11-S13)/S13</f>
        <v>-8.3014775571979241E-2</v>
      </c>
      <c r="T16" s="6">
        <f>(T11-T13)/T13</f>
        <v>-0.15904468674318153</v>
      </c>
      <c r="U16" s="6">
        <f>(U11-U13)/U13</f>
        <v>-0.24699839001214613</v>
      </c>
      <c r="V16" s="6">
        <f>(V11-V13)/V13</f>
        <v>-0.32432184801395586</v>
      </c>
      <c r="W16" s="6">
        <f>(W11-W13)/W13</f>
        <v>-0.37305763794206265</v>
      </c>
      <c r="X16" s="6">
        <f>(X11-X13)/X13</f>
        <v>-0.39132960120672083</v>
      </c>
      <c r="Y16" s="6"/>
    </row>
    <row r="20" spans="1:16" ht="15" x14ac:dyDescent="0.25">
      <c r="A20" s="14" t="s">
        <v>26</v>
      </c>
      <c r="H20" s="9">
        <v>2008</v>
      </c>
      <c r="I20" s="9">
        <v>2009</v>
      </c>
      <c r="J20" s="9">
        <v>2010</v>
      </c>
      <c r="K20" s="9">
        <v>2011</v>
      </c>
      <c r="L20" s="9">
        <v>2012</v>
      </c>
      <c r="M20" s="9">
        <v>2013</v>
      </c>
      <c r="N20" s="9">
        <v>2014</v>
      </c>
      <c r="O20" s="9">
        <v>2015</v>
      </c>
      <c r="P20" s="9">
        <v>2016</v>
      </c>
    </row>
    <row r="21" spans="1:16" x14ac:dyDescent="0.2">
      <c r="H21" s="5" t="s">
        <v>28</v>
      </c>
      <c r="I21" s="5" t="s">
        <v>30</v>
      </c>
    </row>
    <row r="22" spans="1:16" x14ac:dyDescent="0.2">
      <c r="A22" s="5" t="s">
        <v>27</v>
      </c>
      <c r="H22" s="5" t="s">
        <v>29</v>
      </c>
      <c r="I22" s="5" t="s">
        <v>31</v>
      </c>
    </row>
    <row r="23" spans="1:16" x14ac:dyDescent="0.2">
      <c r="B23" s="13">
        <v>39783</v>
      </c>
      <c r="H23" s="8">
        <v>3.2000000000000001E-2</v>
      </c>
      <c r="I23" s="6">
        <v>1.9E-2</v>
      </c>
      <c r="J23" s="6">
        <v>2.5000000000000001E-2</v>
      </c>
    </row>
    <row r="24" spans="1:16" x14ac:dyDescent="0.2">
      <c r="B24" s="13">
        <v>40148</v>
      </c>
      <c r="I24" s="8">
        <v>-1.0999999999999999E-2</v>
      </c>
      <c r="J24" s="6">
        <v>-7.0000000000000001E-3</v>
      </c>
      <c r="K24" s="6">
        <v>1.6E-2</v>
      </c>
    </row>
    <row r="25" spans="1:16" x14ac:dyDescent="0.2">
      <c r="B25" s="13">
        <v>40513</v>
      </c>
      <c r="J25" s="8">
        <v>-2.9000000000000001E-2</v>
      </c>
      <c r="K25" s="6">
        <v>-2.7E-2</v>
      </c>
      <c r="L25" s="6">
        <v>5.0000000000000001E-3</v>
      </c>
    </row>
    <row r="26" spans="1:16" x14ac:dyDescent="0.2">
      <c r="B26" s="13">
        <v>40878</v>
      </c>
      <c r="K26" s="8">
        <v>-6.0999999999999999E-2</v>
      </c>
      <c r="L26" s="6">
        <v>-0.03</v>
      </c>
      <c r="M26" s="6">
        <v>5.0000000000000001E-3</v>
      </c>
    </row>
    <row r="27" spans="1:16" x14ac:dyDescent="0.2">
      <c r="B27" s="13">
        <v>41244</v>
      </c>
      <c r="L27" s="8">
        <v>-6.3E-2</v>
      </c>
      <c r="M27" s="6">
        <v>-4.4999999999999998E-2</v>
      </c>
      <c r="N27" s="6">
        <v>-1.2999999999999999E-2</v>
      </c>
    </row>
    <row r="28" spans="1:16" x14ac:dyDescent="0.2">
      <c r="B28" s="13">
        <v>41609</v>
      </c>
      <c r="M28" s="8">
        <v>-3.5000000000000003E-2</v>
      </c>
      <c r="N28" s="6">
        <v>-4.0000000000000001E-3</v>
      </c>
      <c r="O28" s="6">
        <v>8.0000000000000002E-3</v>
      </c>
    </row>
    <row r="29" spans="1:16" x14ac:dyDescent="0.2">
      <c r="A29" s="13"/>
      <c r="O29" s="6"/>
      <c r="P29" s="6"/>
    </row>
    <row r="33" spans="1:16" ht="15" x14ac:dyDescent="0.25">
      <c r="A33" s="14" t="s">
        <v>47</v>
      </c>
    </row>
    <row r="34" spans="1:16" x14ac:dyDescent="0.2">
      <c r="A34" t="s">
        <v>32</v>
      </c>
    </row>
    <row r="35" spans="1:16" x14ac:dyDescent="0.2">
      <c r="A35" t="s">
        <v>33</v>
      </c>
      <c r="H35" s="9">
        <v>2008</v>
      </c>
      <c r="I35" s="9">
        <v>2009</v>
      </c>
      <c r="J35" s="9">
        <v>2010</v>
      </c>
      <c r="K35" s="9">
        <v>2011</v>
      </c>
      <c r="L35" s="9">
        <v>2012</v>
      </c>
      <c r="M35" s="9">
        <v>2013</v>
      </c>
      <c r="N35" s="9">
        <v>2014</v>
      </c>
      <c r="O35" s="9">
        <v>2015</v>
      </c>
      <c r="P35" s="10"/>
    </row>
    <row r="36" spans="1:16" x14ac:dyDescent="0.2">
      <c r="A36" s="5" t="s">
        <v>27</v>
      </c>
      <c r="B36" s="13">
        <v>39783</v>
      </c>
      <c r="H36" s="12">
        <f>Q$11*(1+H23)</f>
        <v>103.2</v>
      </c>
      <c r="I36" s="12">
        <f>(1+I23)*H36</f>
        <v>105.16079999999999</v>
      </c>
      <c r="J36" s="12">
        <f>(1+J23)*I36</f>
        <v>107.78981999999999</v>
      </c>
      <c r="K36" s="12"/>
      <c r="L36" s="12"/>
      <c r="M36" s="12"/>
      <c r="N36" s="12"/>
      <c r="O36" s="12"/>
      <c r="P36" s="10"/>
    </row>
    <row r="37" spans="1:16" x14ac:dyDescent="0.2">
      <c r="A37" s="5"/>
      <c r="B37" s="13">
        <v>40148</v>
      </c>
      <c r="H37" s="12"/>
      <c r="I37" s="12">
        <f>R$11*(1+I24)</f>
        <v>98.718864468864467</v>
      </c>
      <c r="J37" s="12">
        <f>(1+J24)*I37</f>
        <v>98.027832417582417</v>
      </c>
      <c r="K37" s="12">
        <f>(1+K24)*J37</f>
        <v>99.59627773626373</v>
      </c>
      <c r="L37" s="12"/>
      <c r="M37" s="12"/>
      <c r="N37" s="12"/>
      <c r="O37" s="12"/>
      <c r="P37" s="10"/>
    </row>
    <row r="38" spans="1:16" x14ac:dyDescent="0.2">
      <c r="A38" s="5"/>
      <c r="B38" s="13">
        <v>40513</v>
      </c>
      <c r="H38" s="12"/>
      <c r="I38" s="12"/>
      <c r="J38" s="12">
        <f>S$11*(1+J25)</f>
        <v>93.898901098901078</v>
      </c>
      <c r="K38" s="12">
        <f>(1+K25)*J38</f>
        <v>91.363630769230753</v>
      </c>
      <c r="L38" s="12">
        <f>(1+L25)*K38</f>
        <v>91.820448923076896</v>
      </c>
      <c r="M38" s="12"/>
      <c r="N38" s="12"/>
      <c r="O38" s="12"/>
      <c r="P38" s="10"/>
    </row>
    <row r="39" spans="1:16" x14ac:dyDescent="0.2">
      <c r="A39" s="5"/>
      <c r="B39" s="13">
        <v>40878</v>
      </c>
      <c r="H39" s="12"/>
      <c r="I39" s="12"/>
      <c r="J39" s="12"/>
      <c r="K39" s="12">
        <f>T$11*(1+K26)</f>
        <v>86.332967032967034</v>
      </c>
      <c r="L39" s="12">
        <f>(1+L26)*K39</f>
        <v>83.742978021978018</v>
      </c>
      <c r="M39" s="12">
        <f>(1+M26)*L39</f>
        <v>84.161692912087901</v>
      </c>
      <c r="N39" s="12"/>
      <c r="O39" s="12"/>
      <c r="P39" s="10"/>
    </row>
    <row r="40" spans="1:16" x14ac:dyDescent="0.2">
      <c r="A40" s="5"/>
      <c r="B40" s="13">
        <v>41244</v>
      </c>
      <c r="H40" s="12"/>
      <c r="I40" s="12"/>
      <c r="J40" s="12"/>
      <c r="K40" s="12"/>
      <c r="L40" s="12">
        <f>U$11*(1+L27)</f>
        <v>79.971062271062266</v>
      </c>
      <c r="M40" s="12">
        <f>(1+M27)*L40</f>
        <v>76.372364468864461</v>
      </c>
      <c r="N40" s="12">
        <f>(1+N27)*M40</f>
        <v>75.379523730769222</v>
      </c>
      <c r="O40" s="12"/>
      <c r="P40" s="10"/>
    </row>
    <row r="41" spans="1:16" x14ac:dyDescent="0.2">
      <c r="B41" s="13">
        <v>41609</v>
      </c>
      <c r="H41" s="12"/>
      <c r="I41" s="12"/>
      <c r="J41" s="12"/>
      <c r="K41" s="12"/>
      <c r="L41" s="12"/>
      <c r="M41" s="12">
        <f>V$11*(1+M28)</f>
        <v>76.616758241758234</v>
      </c>
      <c r="N41" s="12">
        <f>(1+N28)*M41</f>
        <v>76.310291208791199</v>
      </c>
      <c r="O41" s="12">
        <f>(1+O28)*N41</f>
        <v>76.920773538461532</v>
      </c>
      <c r="P41" s="10"/>
    </row>
    <row r="42" spans="1:16" x14ac:dyDescent="0.2"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" x14ac:dyDescent="0.25">
      <c r="A43" s="14" t="s">
        <v>37</v>
      </c>
    </row>
    <row r="45" spans="1:16" x14ac:dyDescent="0.2">
      <c r="H45" s="9">
        <v>2008</v>
      </c>
      <c r="I45" s="9">
        <v>2009</v>
      </c>
      <c r="J45" s="9">
        <v>2010</v>
      </c>
      <c r="K45" s="9">
        <v>2011</v>
      </c>
      <c r="L45" s="9">
        <v>2012</v>
      </c>
      <c r="M45" s="9">
        <v>2013</v>
      </c>
      <c r="N45" s="9">
        <v>2014</v>
      </c>
      <c r="O45" s="9">
        <v>2015</v>
      </c>
    </row>
    <row r="46" spans="1:16" x14ac:dyDescent="0.2">
      <c r="A46" s="5" t="s">
        <v>27</v>
      </c>
      <c r="B46" s="13">
        <v>39783</v>
      </c>
      <c r="H46" s="7">
        <f>(H36-R$13)/R$13</f>
        <v>1.4518495380271342E-2</v>
      </c>
      <c r="I46" s="7">
        <f>(I36-S$13)/S$13</f>
        <v>-2.8168317270738856E-3</v>
      </c>
      <c r="J46" s="7">
        <f>(J36-T$13)/T$13</f>
        <v>-1.4084734525461096E-2</v>
      </c>
      <c r="K46" s="7"/>
      <c r="L46" s="7"/>
      <c r="M46" s="7"/>
      <c r="N46" s="7"/>
      <c r="O46" s="7"/>
    </row>
    <row r="47" spans="1:16" x14ac:dyDescent="0.2">
      <c r="A47" s="5"/>
      <c r="B47" s="13">
        <v>40148</v>
      </c>
      <c r="H47" s="7"/>
      <c r="I47" s="7">
        <f>(I37-S$13)/S$13</f>
        <v>-6.3902233157527633E-2</v>
      </c>
      <c r="J47" s="7">
        <f>(J37-T$13)/T$13</f>
        <v>-0.10337417372183767</v>
      </c>
      <c r="K47" s="7">
        <f>(K37-U$13)/U$13</f>
        <v>-0.12128965694473379</v>
      </c>
      <c r="L47" s="7"/>
      <c r="M47" s="7"/>
      <c r="N47" s="7"/>
      <c r="O47" s="7"/>
    </row>
    <row r="48" spans="1:16" x14ac:dyDescent="0.2">
      <c r="A48" s="5"/>
      <c r="B48" s="13">
        <v>40513</v>
      </c>
      <c r="H48" s="7"/>
      <c r="I48" s="7"/>
      <c r="J48" s="7">
        <f>(J38-T$13)/T$13</f>
        <v>-0.14114004453583337</v>
      </c>
      <c r="K48" s="7">
        <f>(K38-U$13)/U$13</f>
        <v>-0.19392401843975632</v>
      </c>
      <c r="L48" s="7">
        <f>(L38-V$13)/V$13</f>
        <v>-0.21858304732159259</v>
      </c>
      <c r="M48" s="7"/>
      <c r="N48" s="7"/>
      <c r="O48" s="7"/>
    </row>
    <row r="49" spans="1:15" x14ac:dyDescent="0.2">
      <c r="A49" s="5"/>
      <c r="B49" s="13">
        <v>40878</v>
      </c>
      <c r="H49" s="7"/>
      <c r="I49" s="7"/>
      <c r="J49" s="7"/>
      <c r="K49" s="7">
        <f>(K39-U$13)/U$13</f>
        <v>-0.23830816971490429</v>
      </c>
      <c r="L49" s="7">
        <f>(L39-V$13)/V$13</f>
        <v>-0.28732451799522218</v>
      </c>
      <c r="M49" s="7">
        <f>(M39-W$13)/W$13</f>
        <v>-0.30912629065208308</v>
      </c>
      <c r="N49" s="7"/>
      <c r="O49" s="7"/>
    </row>
    <row r="50" spans="1:15" x14ac:dyDescent="0.2">
      <c r="A50" s="5"/>
      <c r="B50" s="13">
        <v>41244</v>
      </c>
      <c r="H50" s="7"/>
      <c r="I50" s="7"/>
      <c r="J50" s="7"/>
      <c r="K50" s="7"/>
      <c r="L50" s="7">
        <f>(L40-V$13)/V$13</f>
        <v>-0.31942454523762337</v>
      </c>
      <c r="M50" s="7">
        <f>(M40-W$13)/W$13</f>
        <v>-0.37306799677389629</v>
      </c>
      <c r="N50" s="7">
        <f>(N40-X$13)/X$13</f>
        <v>-0.40313188532452976</v>
      </c>
      <c r="O50" s="7"/>
    </row>
    <row r="51" spans="1:15" x14ac:dyDescent="0.2">
      <c r="B51" s="13">
        <v>41609</v>
      </c>
      <c r="H51" s="7"/>
      <c r="I51" s="7"/>
      <c r="J51" s="7"/>
      <c r="K51" s="7"/>
      <c r="L51" s="7"/>
      <c r="M51" s="7">
        <f>(M41-W$13)/W$13</f>
        <v>-0.37106179624989988</v>
      </c>
      <c r="N51" s="7">
        <f>(N41-X$13)/X$13</f>
        <v>-0.39576190734758682</v>
      </c>
      <c r="O51" s="7">
        <f>(O41-Y$13)/Y$13</f>
        <v>-0.41249790545700216</v>
      </c>
    </row>
    <row r="52" spans="1:15" x14ac:dyDescent="0.2">
      <c r="H52" s="7"/>
      <c r="I52" s="7"/>
      <c r="J52" s="7"/>
      <c r="K52" s="7"/>
      <c r="L52" s="7"/>
      <c r="M52" s="7"/>
      <c r="N52" s="7"/>
      <c r="O52" s="7"/>
    </row>
    <row r="56" spans="1:15" ht="15" x14ac:dyDescent="0.25">
      <c r="A56" s="14" t="s">
        <v>40</v>
      </c>
      <c r="H56">
        <v>2008</v>
      </c>
      <c r="I56">
        <v>2009</v>
      </c>
      <c r="J56">
        <v>2010</v>
      </c>
      <c r="K56">
        <v>2011</v>
      </c>
      <c r="L56">
        <v>2012</v>
      </c>
      <c r="M56">
        <v>2013</v>
      </c>
      <c r="N56">
        <v>2014</v>
      </c>
    </row>
    <row r="57" spans="1:15" x14ac:dyDescent="0.2">
      <c r="F57" t="s">
        <v>35</v>
      </c>
      <c r="H57" s="6">
        <f>R16</f>
        <v>-1.8739919672587403E-2</v>
      </c>
      <c r="I57" s="6">
        <f>S16</f>
        <v>-8.3014775571979241E-2</v>
      </c>
      <c r="J57" s="6">
        <f>T16</f>
        <v>-0.15904468674318153</v>
      </c>
      <c r="K57" s="6">
        <f>U16</f>
        <v>-0.24699839001214613</v>
      </c>
      <c r="L57" s="6">
        <f>V16</f>
        <v>-0.32432184801395586</v>
      </c>
      <c r="M57" s="6">
        <f>W16</f>
        <v>-0.37305763794206265</v>
      </c>
      <c r="N57" s="6">
        <f>X16</f>
        <v>-0.39132960120672083</v>
      </c>
      <c r="O57" s="6"/>
    </row>
    <row r="60" spans="1:15" x14ac:dyDescent="0.2">
      <c r="F60" t="s">
        <v>34</v>
      </c>
      <c r="H60" s="7"/>
      <c r="I60" s="7">
        <f>I46</f>
        <v>-2.8168317270738856E-3</v>
      </c>
      <c r="J60" s="7">
        <f>J47</f>
        <v>-0.10337417372183767</v>
      </c>
      <c r="K60" s="7">
        <f>K48</f>
        <v>-0.19392401843975632</v>
      </c>
      <c r="L60" s="7">
        <f>L49</f>
        <v>-0.28732451799522218</v>
      </c>
      <c r="M60" s="7">
        <f>M50</f>
        <v>-0.37306799677389629</v>
      </c>
      <c r="N60" s="7">
        <f>N50</f>
        <v>-0.40313188532452976</v>
      </c>
    </row>
    <row r="61" spans="1:15" x14ac:dyDescent="0.2">
      <c r="I61" s="11">
        <f>1+I60</f>
        <v>0.99718316827292608</v>
      </c>
      <c r="J61" s="11">
        <f>1+J60</f>
        <v>0.89662582627816234</v>
      </c>
      <c r="K61" s="11">
        <f t="shared" ref="K61:N61" si="1">1+K60</f>
        <v>0.80607598156024363</v>
      </c>
      <c r="L61" s="11">
        <f t="shared" si="1"/>
        <v>0.71267548200477782</v>
      </c>
      <c r="M61" s="11">
        <f>1+M60</f>
        <v>0.62693200322610365</v>
      </c>
      <c r="N61" s="11">
        <f t="shared" si="1"/>
        <v>0.59686811467547018</v>
      </c>
    </row>
    <row r="63" spans="1:15" x14ac:dyDescent="0.2">
      <c r="F63" t="s">
        <v>36</v>
      </c>
      <c r="H63">
        <v>1</v>
      </c>
      <c r="I63" s="11">
        <f>1+I57</f>
        <v>0.91698522442802077</v>
      </c>
      <c r="J63" s="11">
        <f t="shared" ref="J63:K63" si="2">1+J57</f>
        <v>0.84095531325681849</v>
      </c>
      <c r="K63" s="11">
        <f t="shared" si="2"/>
        <v>0.75300160998785381</v>
      </c>
      <c r="L63" s="11">
        <f>1+L57</f>
        <v>0.6756781519860442</v>
      </c>
      <c r="M63" s="11">
        <f>1+M57</f>
        <v>0.6269423620579373</v>
      </c>
      <c r="N63" s="11">
        <f>1+N57</f>
        <v>0.60867039879327911</v>
      </c>
    </row>
    <row r="66" spans="6:15" x14ac:dyDescent="0.2">
      <c r="F66" t="s">
        <v>39</v>
      </c>
      <c r="I66" s="11">
        <f>(I61-I63)/(H63-I63)</f>
        <v>0.96606830883218442</v>
      </c>
      <c r="J66" s="11">
        <f>(J61-J63)/(I63-J63)</f>
        <v>0.73221857245086552</v>
      </c>
      <c r="K66" s="11">
        <f>(K61-K63)/(J63-K63)</f>
        <v>0.60343532562906443</v>
      </c>
      <c r="L66" s="11">
        <f>(L61-L63)/(K63-L63)</f>
        <v>0.47847485064451933</v>
      </c>
      <c r="M66" s="11">
        <v>0.01</v>
      </c>
      <c r="N66" s="11">
        <v>0.01</v>
      </c>
      <c r="O66" s="11"/>
    </row>
    <row r="68" spans="6:15" x14ac:dyDescent="0.2">
      <c r="F68" t="s">
        <v>41</v>
      </c>
      <c r="H68" s="7">
        <f>-(1-(H63*I66+(1-I66)*I63))</f>
        <v>-2.8168317270739207E-3</v>
      </c>
      <c r="I68" s="7">
        <f>-(1-(I63*J66+(1-J66)*J63))</f>
        <v>-0.10337417372183766</v>
      </c>
      <c r="J68" s="7">
        <f>-(1-(J63*K66+(1-K66)*K63))</f>
        <v>-0.19392401843975637</v>
      </c>
      <c r="K68" s="7">
        <f>-(1-(K63*L66+(1-L66)*L63))</f>
        <v>-0.28732451799522218</v>
      </c>
      <c r="L68" s="7">
        <f>-(1-(L63*M66+(1-M66)*M63))</f>
        <v>-0.37257028004278159</v>
      </c>
      <c r="M68" s="7">
        <f>-(1-(M63*N66+(1-N66)*N63))</f>
        <v>-0.39114688157407429</v>
      </c>
    </row>
    <row r="69" spans="6:15" x14ac:dyDescent="0.2">
      <c r="F69" t="s">
        <v>42</v>
      </c>
      <c r="H69" s="7">
        <f>-(1-(I66*H63 + (1-I66)*(J66*I63+(1-J66)*J63)))</f>
        <v>-3.5076605374575465E-3</v>
      </c>
      <c r="I69" s="7">
        <f>-(1-(J66*I63 + (1-J66)*(K66*J63+(1-K66)*K63)))</f>
        <v>-0.11271421095550627</v>
      </c>
      <c r="J69" s="7">
        <f>-(1-(K66*J63 + (1-K66)*(L66*K63+(1-L66)*L63)))</f>
        <v>-0.20991593625200555</v>
      </c>
      <c r="K69" s="7">
        <f>-(1-(L66*K63 + (1-L66)*(M66*L63+(1-M66)*M63)))</f>
        <v>-0.31248728871522324</v>
      </c>
      <c r="L69" s="7">
        <f>-(1-(M66*L63 + (1-M66)*(N66*M63+(1-N66)*N63)))</f>
        <v>-0.39047863123847304</v>
      </c>
      <c r="M69" s="7">
        <f>-(1-(N66*M63+(1-N66)*N63))</f>
        <v>-0.39114688157407429</v>
      </c>
    </row>
  </sheetData>
  <pageMargins left="0.78740157499999996" right="0.78740157499999996" top="0.984251969" bottom="0.984251969" header="0.5" footer="0.5"/>
  <pageSetup paperSize="9" scale="10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Data</vt:lpstr>
      <vt:lpstr>Greek GDP-Trend-Forecasts</vt:lpstr>
      <vt:lpstr>Greek GDP- ChainLinkedVolumes</vt:lpstr>
      <vt:lpstr>Deviation from Trend - Forecast</vt:lpstr>
      <vt:lpstr>Deviation from Trend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Grill, Michael</cp:lastModifiedBy>
  <dcterms:created xsi:type="dcterms:W3CDTF">2013-04-10T13:26:21Z</dcterms:created>
  <dcterms:modified xsi:type="dcterms:W3CDTF">2016-06-29T16:12:20Z</dcterms:modified>
</cp:coreProperties>
</file>